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4.2017" sheetId="2" r:id="rId1"/>
  </sheets>
  <definedNames>
    <definedName name="_xlnm._FilterDatabase" localSheetId="0" hidden="1">'01.04.2017'!$A$6:$T$105</definedName>
    <definedName name="_xlnm.Print_Titles" localSheetId="0">'01.04.2017'!$6:$6</definedName>
    <definedName name="_xlnm.Print_Area" localSheetId="0">'01.04.2017'!$A$1:$I$105</definedName>
  </definedNames>
  <calcPr calcId="124519"/>
</workbook>
</file>

<file path=xl/calcChain.xml><?xml version="1.0" encoding="utf-8"?>
<calcChain xmlns="http://schemas.openxmlformats.org/spreadsheetml/2006/main">
  <c r="F48" i="2"/>
  <c r="E48"/>
  <c r="D48"/>
  <c r="F100"/>
  <c r="E100"/>
  <c r="E49"/>
  <c r="D49"/>
  <c r="I62"/>
  <c r="H62"/>
  <c r="D81"/>
  <c r="D77"/>
  <c r="D74"/>
  <c r="D73"/>
  <c r="D70"/>
  <c r="C26"/>
  <c r="C24" s="1"/>
  <c r="C10"/>
  <c r="F49" l="1"/>
  <c r="C49"/>
  <c r="G51"/>
  <c r="H51"/>
  <c r="I51"/>
  <c r="G52"/>
  <c r="H52"/>
  <c r="I52"/>
  <c r="G53"/>
  <c r="H53"/>
  <c r="I53"/>
  <c r="G66"/>
  <c r="H66"/>
  <c r="I66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7"/>
  <c r="H87"/>
  <c r="G89"/>
  <c r="H89"/>
  <c r="G90"/>
  <c r="H90"/>
  <c r="G91"/>
  <c r="H91"/>
  <c r="I91"/>
  <c r="G92"/>
  <c r="H92"/>
  <c r="G93"/>
  <c r="H93"/>
  <c r="G95"/>
  <c r="H95"/>
  <c r="G98"/>
  <c r="H98"/>
  <c r="I98"/>
  <c r="G99"/>
  <c r="H99"/>
  <c r="G101"/>
  <c r="H101"/>
  <c r="C100" l="1"/>
  <c r="I9"/>
  <c r="I11"/>
  <c r="I12"/>
  <c r="I13"/>
  <c r="I14"/>
  <c r="I16"/>
  <c r="I17"/>
  <c r="I18"/>
  <c r="I20"/>
  <c r="I21"/>
  <c r="I23"/>
  <c r="I25"/>
  <c r="I27"/>
  <c r="I28"/>
  <c r="I29"/>
  <c r="I30"/>
  <c r="I31"/>
  <c r="I32"/>
  <c r="I35"/>
  <c r="I37"/>
  <c r="I38"/>
  <c r="I41"/>
  <c r="I42"/>
  <c r="I43"/>
  <c r="I44"/>
  <c r="I46"/>
  <c r="I50"/>
  <c r="C40"/>
  <c r="D40"/>
  <c r="C48" l="1"/>
  <c r="C102" s="1"/>
  <c r="C19"/>
  <c r="C15"/>
  <c r="C8"/>
  <c r="E40"/>
  <c r="F40"/>
  <c r="I40" s="1"/>
  <c r="H45"/>
  <c r="G45"/>
  <c r="H44"/>
  <c r="G44"/>
  <c r="H39"/>
  <c r="G39"/>
  <c r="D100"/>
  <c r="H50"/>
  <c r="G50"/>
  <c r="C33" l="1"/>
  <c r="I34"/>
  <c r="I39"/>
  <c r="G97"/>
  <c r="I97"/>
  <c r="H97"/>
  <c r="H96"/>
  <c r="G96"/>
  <c r="I96"/>
  <c r="H100"/>
  <c r="G100"/>
  <c r="H49"/>
  <c r="I49"/>
  <c r="C7"/>
  <c r="G49"/>
  <c r="G29"/>
  <c r="D10"/>
  <c r="G48" l="1"/>
  <c r="I48"/>
  <c r="H48"/>
  <c r="E10"/>
  <c r="G14" l="1"/>
  <c r="H12"/>
  <c r="H13"/>
  <c r="H14"/>
  <c r="H16"/>
  <c r="H17"/>
  <c r="H18"/>
  <c r="G11"/>
  <c r="G12"/>
  <c r="G13"/>
  <c r="H9"/>
  <c r="G9"/>
  <c r="H46"/>
  <c r="G46"/>
  <c r="H43"/>
  <c r="G43"/>
  <c r="H42"/>
  <c r="G42"/>
  <c r="H38"/>
  <c r="G38"/>
  <c r="H37"/>
  <c r="G37"/>
  <c r="I36"/>
  <c r="G36"/>
  <c r="H35"/>
  <c r="G35"/>
  <c r="H34"/>
  <c r="F33"/>
  <c r="I33" s="1"/>
  <c r="E33"/>
  <c r="D33"/>
  <c r="H32"/>
  <c r="G32"/>
  <c r="H31"/>
  <c r="G31"/>
  <c r="H30"/>
  <c r="G30"/>
  <c r="H29"/>
  <c r="H28"/>
  <c r="G28"/>
  <c r="H27"/>
  <c r="G27"/>
  <c r="F26"/>
  <c r="E26"/>
  <c r="E24" s="1"/>
  <c r="D26"/>
  <c r="D24" s="1"/>
  <c r="H21"/>
  <c r="G21"/>
  <c r="H20"/>
  <c r="G20"/>
  <c r="F19"/>
  <c r="I19" s="1"/>
  <c r="E19"/>
  <c r="D19"/>
  <c r="G18"/>
  <c r="G17"/>
  <c r="G16"/>
  <c r="F15"/>
  <c r="I15" s="1"/>
  <c r="E15"/>
  <c r="D15"/>
  <c r="H11"/>
  <c r="F10"/>
  <c r="I10" s="1"/>
  <c r="F8"/>
  <c r="I8" s="1"/>
  <c r="E8"/>
  <c r="D8"/>
  <c r="I26" l="1"/>
  <c r="F24"/>
  <c r="I24" s="1"/>
  <c r="E7"/>
  <c r="E102" s="1"/>
  <c r="H10"/>
  <c r="H15"/>
  <c r="H8"/>
  <c r="H19"/>
  <c r="G10"/>
  <c r="G8"/>
  <c r="H26"/>
  <c r="G33"/>
  <c r="H36"/>
  <c r="H40"/>
  <c r="G15"/>
  <c r="D7"/>
  <c r="D102" s="1"/>
  <c r="G19"/>
  <c r="G26"/>
  <c r="H33"/>
  <c r="G34"/>
  <c r="G40"/>
  <c r="G24" l="1"/>
  <c r="H24"/>
  <c r="F7"/>
  <c r="H7" s="1"/>
  <c r="G7" l="1"/>
  <c r="F102"/>
  <c r="I7"/>
  <c r="G102" l="1"/>
  <c r="I102"/>
  <c r="H102"/>
</calcChain>
</file>

<file path=xl/sharedStrings.xml><?xml version="1.0" encoding="utf-8"?>
<sst xmlns="http://schemas.openxmlformats.org/spreadsheetml/2006/main" count="167" uniqueCount="167">
  <si>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</si>
  <si>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</si>
  <si>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</si>
  <si>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</si>
  <si>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</si>
  <si>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</si>
  <si>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</si>
  <si>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</si>
  <si>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</si>
  <si>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</si>
  <si>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</si>
  <si>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</si>
  <si>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</si>
  <si>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</si>
  <si>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</si>
  <si>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</si>
  <si>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</si>
  <si>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</si>
  <si>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</si>
  <si>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</si>
  <si>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</si>
  <si>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</si>
  <si>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</si>
  <si>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</si>
  <si>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</si>
  <si>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</si>
  <si>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</si>
  <si>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</si>
  <si>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</si>
  <si>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</si>
  <si>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</si>
  <si>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</si>
  <si>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</si>
  <si>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</si>
  <si>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</si>
  <si>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</si>
  <si>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</si>
  <si>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</si>
  <si>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</si>
  <si>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</si>
  <si>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</si>
  <si>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</si>
  <si>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</si>
  <si>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</si>
  <si>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</si>
  <si>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</si>
  <si>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</si>
  <si>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</si>
  <si>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</si>
  <si>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</si>
  <si>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</si>
  <si>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</si>
  <si>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</si>
  <si>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</si>
  <si>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</si>
  <si>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</si>
  <si>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</si>
  <si>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</si>
  <si>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</si>
  <si>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</si>
  <si>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</si>
  <si>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</si>
  <si>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</si>
  <si>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</si>
  <si>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</si>
  <si>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</si>
  <si>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</si>
  <si>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</si>
  <si>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</si>
  <si>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</si>
  <si>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</si>
  <si>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</si>
  <si>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</si>
  <si>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</si>
  <si>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</si>
  <si>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</si>
  <si>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</si>
  <si>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</si>
  <si>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</si>
  <si>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</si>
  <si>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</si>
  <si>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</si>
  <si>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</si>
  <si>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</si>
  <si>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</si>
  <si>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</si>
  <si>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</si>
  <si>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</si>
  <si>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</si>
  <si>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</si>
  <si>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</si>
  <si>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</si>
  <si>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</si>
  <si>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</si>
  <si>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</si>
  <si>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</si>
  <si>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</si>
  <si>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</si>
  <si>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</si>
  <si>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</si>
  <si>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</si>
  <si>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</si>
  <si>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</si>
  <si>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</si>
  <si>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</si>
  <si>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</si>
  <si>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</si>
  <si>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</si>
  <si>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Анализ исполнения доходной части бюджета городского округа ЗАТО Михайловский Саратовской области на 01.04.2017 года</t>
  </si>
  <si>
    <t>Исполнено на 01.04.2016 года</t>
  </si>
  <si>
    <t>Уточненные бюджетные назначения 2017 года</t>
  </si>
  <si>
    <t>Кассовый план
3 месяца
2017 года</t>
  </si>
  <si>
    <t>Исполнено на 01.04.2017 года</t>
  </si>
  <si>
    <t>к уточненным бюджетным назначениям 2017 года</t>
  </si>
  <si>
    <t xml:space="preserve">к кассовому плану
3 месяца
2017 года </t>
  </si>
  <si>
    <t>к  соответ-ствующему периоду
2016 года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</si>
  <si>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</si>
  <si>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</si>
  <si>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</si>
  <si>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</si>
  <si>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</si>
  <si>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</si>
  <si>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2 02 35118 04 0000 151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</si>
  <si>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</si>
  <si>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</si>
  <si>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</si>
  <si>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</si>
  <si>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</si>
  <si>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</si>
  <si>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</si>
  <si>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</si>
  <si>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</si>
  <si>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</si>
  <si>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</si>
  <si>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</si>
  <si>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</si>
  <si>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</si>
  <si>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</si>
  <si>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</si>
  <si>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</si>
  <si>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</si>
  <si>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</si>
  <si>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</si>
  <si>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</si>
  <si>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</si>
  <si>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</si>
  <si>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</si>
  <si>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</si>
  <si>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</si>
  <si>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</si>
  <si>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</si>
  <si>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</si>
  <si>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</si>
  <si>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</si>
  <si>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</si>
  <si>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</si>
  <si>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</si>
  <si>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</si>
  <si>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</si>
  <si>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</si>
  <si>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администрации ЗАТО Михайловский                                                                                               О.Н.Мальцева</t>
  </si>
  <si>
    <t>2 02 02009 04 0000 151</t>
  </si>
  <si>
    <t>2 02 02999 04 0068 151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</si>
  <si>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</si>
  <si>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Субсидия бюджетам городских округов области на софинансирование расходных обязательств по реализации мероприятий муниципальных программ развития малого и среднего предпринимательства за счет средств областного бюджета</t>
  </si>
  <si>
    <t>2 02 03007 04 0000 151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</si>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</sst>
</file>

<file path=xl/styles.xml><?xml version="1.0" encoding="utf-8"?>
<styleSheet xmlns="http://schemas.openxmlformats.org/spreadsheetml/2006/main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9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167" fontId="7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1" fillId="0" borderId="1" xfId="2" applyFont="1" applyFill="1" applyBorder="1" applyAlignment="1">
      <alignment horizontal="left"/>
    </xf>
    <xf numFmtId="0" fontId="11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2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 wrapText="1"/>
    </xf>
    <xf numFmtId="167" fontId="11" fillId="2" borderId="1" xfId="0" applyNumberFormat="1" applyFont="1" applyFill="1" applyBorder="1"/>
    <xf numFmtId="168" fontId="2" fillId="0" borderId="1" xfId="2" applyNumberFormat="1" applyFont="1" applyFill="1" applyBorder="1" applyAlignment="1"/>
    <xf numFmtId="166" fontId="12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4" fontId="2" fillId="0" borderId="1" xfId="2" applyNumberFormat="1" applyFont="1" applyFill="1" applyBorder="1" applyAlignment="1">
      <alignment horizontal="right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165" fontId="6" fillId="0" borderId="6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_Приложение1к реш.от25.03.08 №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05"/>
  <sheetViews>
    <sheetView showGridLines="0" tabSelected="1" view="pageBreakPreview" topLeftCell="A82" zoomScale="80" zoomScaleSheetLayoutView="80" workbookViewId="0">
      <selection activeCell="A105" sqref="A105:I105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70" t="s">
        <v>108</v>
      </c>
      <c r="B2" s="70"/>
      <c r="C2" s="70"/>
      <c r="D2" s="70"/>
      <c r="E2" s="70"/>
      <c r="F2" s="70"/>
      <c r="G2" s="70"/>
      <c r="H2" s="70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1" t="s">
        <v>41</v>
      </c>
      <c r="B4" s="71" t="s">
        <v>42</v>
      </c>
      <c r="C4" s="72" t="s">
        <v>109</v>
      </c>
      <c r="D4" s="72" t="s">
        <v>110</v>
      </c>
      <c r="E4" s="72" t="s">
        <v>111</v>
      </c>
      <c r="F4" s="71" t="s">
        <v>112</v>
      </c>
      <c r="G4" s="71" t="s">
        <v>44</v>
      </c>
      <c r="H4" s="71"/>
      <c r="I4" s="71"/>
    </row>
    <row r="5" spans="1:9" ht="92.25" customHeight="1">
      <c r="A5" s="71"/>
      <c r="B5" s="71"/>
      <c r="C5" s="73"/>
      <c r="D5" s="73"/>
      <c r="E5" s="73"/>
      <c r="F5" s="71"/>
      <c r="G5" s="35" t="s">
        <v>113</v>
      </c>
      <c r="H5" s="35" t="s">
        <v>114</v>
      </c>
      <c r="I5" s="35" t="s">
        <v>115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4">
        <v>7</v>
      </c>
      <c r="H6" s="24">
        <v>8</v>
      </c>
      <c r="I6" s="25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C8+C15+C19+C22+C23+C24+C33+C36+C40+C46+C47+C10</f>
        <v>2258.88</v>
      </c>
      <c r="D7" s="3">
        <f>D8+D15+D19+D22+D23+D24+D33+D36+D40+D46+D47+D10</f>
        <v>11084.8</v>
      </c>
      <c r="E7" s="3">
        <f>E8+E15+E19+E22+E23+E24+E33+E36+E40+E46+E47+E10</f>
        <v>2628.76</v>
      </c>
      <c r="F7" s="3">
        <f>F8+F15+F19+F22+F23+F24+F33+F36+F40+F46+F47+F10</f>
        <v>2579.14</v>
      </c>
      <c r="G7" s="3">
        <f t="shared" ref="G7:G46" si="0">F7/D7*100</f>
        <v>23.267357101616629</v>
      </c>
      <c r="H7" s="3">
        <f t="shared" ref="H7:H46" si="1">F7/E7*100</f>
        <v>98.112418022185352</v>
      </c>
      <c r="I7" s="33">
        <f>F7/C7*100</f>
        <v>114.17782263776736</v>
      </c>
    </row>
    <row r="8" spans="1:9" s="8" customFormat="1" ht="18.75" outlineLevel="1">
      <c r="A8" s="11" t="s">
        <v>2</v>
      </c>
      <c r="B8" s="7" t="s">
        <v>3</v>
      </c>
      <c r="C8" s="3">
        <f>C9</f>
        <v>1400.27</v>
      </c>
      <c r="D8" s="3">
        <f>D9</f>
        <v>7503.43</v>
      </c>
      <c r="E8" s="3">
        <f>E9</f>
        <v>1826.38</v>
      </c>
      <c r="F8" s="3">
        <f>F9</f>
        <v>1782.39</v>
      </c>
      <c r="G8" s="3">
        <f t="shared" si="0"/>
        <v>23.754336350175855</v>
      </c>
      <c r="H8" s="3">
        <f t="shared" si="1"/>
        <v>97.591410330818334</v>
      </c>
      <c r="I8" s="33">
        <f t="shared" ref="I8:I50" si="2">F8/C8*100</f>
        <v>127.28902283131112</v>
      </c>
    </row>
    <row r="9" spans="1:9" s="8" customFormat="1" ht="18.75" outlineLevel="1">
      <c r="A9" s="11" t="s">
        <v>4</v>
      </c>
      <c r="B9" s="7" t="s">
        <v>5</v>
      </c>
      <c r="C9" s="26">
        <v>1400.27</v>
      </c>
      <c r="D9" s="3">
        <v>7503.43</v>
      </c>
      <c r="E9" s="3">
        <v>1826.38</v>
      </c>
      <c r="F9" s="3">
        <v>1782.39</v>
      </c>
      <c r="G9" s="3">
        <f t="shared" si="0"/>
        <v>23.754336350175855</v>
      </c>
      <c r="H9" s="3">
        <f t="shared" si="1"/>
        <v>97.591410330818334</v>
      </c>
      <c r="I9" s="33">
        <f t="shared" si="2"/>
        <v>127.28902283131112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365.08</v>
      </c>
      <c r="D10" s="3">
        <f>D11+D12+D13+D14</f>
        <v>1619.8899999999996</v>
      </c>
      <c r="E10" s="3">
        <f>E11+E12+E13+E14</f>
        <v>406.82</v>
      </c>
      <c r="F10" s="3">
        <f>F11+F12+F13+F14</f>
        <v>406.82</v>
      </c>
      <c r="G10" s="3">
        <f t="shared" si="0"/>
        <v>25.114050954077133</v>
      </c>
      <c r="H10" s="3">
        <f t="shared" si="1"/>
        <v>100</v>
      </c>
      <c r="I10" s="33">
        <f t="shared" si="2"/>
        <v>111.43311055111209</v>
      </c>
    </row>
    <row r="11" spans="1:9" s="8" customFormat="1" ht="112.5" outlineLevel="1">
      <c r="A11" s="11" t="s">
        <v>61</v>
      </c>
      <c r="B11" s="7" t="s">
        <v>62</v>
      </c>
      <c r="C11" s="3">
        <v>126.99</v>
      </c>
      <c r="D11" s="3">
        <v>553.16999999999996</v>
      </c>
      <c r="E11" s="3">
        <v>151.30000000000001</v>
      </c>
      <c r="F11" s="3">
        <v>151.30000000000001</v>
      </c>
      <c r="G11" s="3">
        <f t="shared" si="0"/>
        <v>27.351447113907124</v>
      </c>
      <c r="H11" s="3">
        <f t="shared" si="1"/>
        <v>100</v>
      </c>
      <c r="I11" s="33">
        <f t="shared" si="2"/>
        <v>119.14323962516735</v>
      </c>
    </row>
    <row r="12" spans="1:9" s="8" customFormat="1" ht="131.25" outlineLevel="1">
      <c r="A12" s="11" t="s">
        <v>63</v>
      </c>
      <c r="B12" s="7" t="s">
        <v>64</v>
      </c>
      <c r="C12" s="3">
        <v>2.2200000000000002</v>
      </c>
      <c r="D12" s="3">
        <v>5.51</v>
      </c>
      <c r="E12" s="3">
        <v>1.5</v>
      </c>
      <c r="F12" s="3">
        <v>1.5</v>
      </c>
      <c r="G12" s="3">
        <f t="shared" si="0"/>
        <v>27.223230490018153</v>
      </c>
      <c r="H12" s="3">
        <f t="shared" si="1"/>
        <v>100</v>
      </c>
      <c r="I12" s="33">
        <f t="shared" si="2"/>
        <v>67.567567567567565</v>
      </c>
    </row>
    <row r="13" spans="1:9" s="8" customFormat="1" ht="112.5" outlineLevel="1">
      <c r="A13" s="11" t="s">
        <v>65</v>
      </c>
      <c r="B13" s="7" t="s">
        <v>66</v>
      </c>
      <c r="C13" s="3">
        <v>258.7</v>
      </c>
      <c r="D13" s="3">
        <v>1171.8499999999999</v>
      </c>
      <c r="E13" s="3">
        <v>281.77</v>
      </c>
      <c r="F13" s="3">
        <v>281.77</v>
      </c>
      <c r="G13" s="3">
        <f t="shared" si="0"/>
        <v>24.044886290907538</v>
      </c>
      <c r="H13" s="3">
        <f t="shared" si="1"/>
        <v>100</v>
      </c>
      <c r="I13" s="33">
        <f t="shared" si="2"/>
        <v>108.91766524932353</v>
      </c>
    </row>
    <row r="14" spans="1:9" s="8" customFormat="1" ht="112.5" outlineLevel="1">
      <c r="A14" s="11" t="s">
        <v>67</v>
      </c>
      <c r="B14" s="7" t="s">
        <v>68</v>
      </c>
      <c r="C14" s="3">
        <v>-22.83</v>
      </c>
      <c r="D14" s="3">
        <v>-110.64</v>
      </c>
      <c r="E14" s="3">
        <v>-27.75</v>
      </c>
      <c r="F14" s="3">
        <v>-27.75</v>
      </c>
      <c r="G14" s="3">
        <f t="shared" si="0"/>
        <v>25.081344902386114</v>
      </c>
      <c r="H14" s="3">
        <f t="shared" si="1"/>
        <v>100</v>
      </c>
      <c r="I14" s="33">
        <f t="shared" si="2"/>
        <v>121.55059132720105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104.43</v>
      </c>
      <c r="D15" s="3">
        <f>D16+D17+D18</f>
        <v>457</v>
      </c>
      <c r="E15" s="3">
        <f>E16+E17+E18</f>
        <v>37.97</v>
      </c>
      <c r="F15" s="3">
        <f>F16+F17+F18</f>
        <v>37.97</v>
      </c>
      <c r="G15" s="3">
        <f t="shared" si="0"/>
        <v>8.3085339168490151</v>
      </c>
      <c r="H15" s="3">
        <f t="shared" si="1"/>
        <v>100</v>
      </c>
      <c r="I15" s="33">
        <f t="shared" si="2"/>
        <v>36.359283730728713</v>
      </c>
    </row>
    <row r="16" spans="1:9" s="8" customFormat="1" ht="37.5" outlineLevel="1">
      <c r="A16" s="11" t="s">
        <v>8</v>
      </c>
      <c r="B16" s="7" t="s">
        <v>9</v>
      </c>
      <c r="C16" s="3">
        <v>104.43</v>
      </c>
      <c r="D16" s="3">
        <v>457</v>
      </c>
      <c r="E16" s="3">
        <v>37.97</v>
      </c>
      <c r="F16" s="3">
        <v>37.97</v>
      </c>
      <c r="G16" s="3">
        <f t="shared" si="0"/>
        <v>8.3085339168490151</v>
      </c>
      <c r="H16" s="3">
        <f t="shared" si="1"/>
        <v>100</v>
      </c>
      <c r="I16" s="33">
        <f t="shared" si="2"/>
        <v>36.359283730728713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0"/>
        <v>#DIV/0!</v>
      </c>
      <c r="H17" s="3" t="e">
        <f t="shared" si="1"/>
        <v>#DIV/0!</v>
      </c>
      <c r="I17" s="33" t="e">
        <f t="shared" si="2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0"/>
        <v>#DIV/0!</v>
      </c>
      <c r="H18" s="3" t="e">
        <f t="shared" si="1"/>
        <v>#DIV/0!</v>
      </c>
      <c r="I18" s="33" t="e">
        <f t="shared" si="2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57.190000000000005</v>
      </c>
      <c r="D19" s="3">
        <f>D20+D21</f>
        <v>306.08000000000004</v>
      </c>
      <c r="E19" s="3">
        <f>E20+E21</f>
        <v>57.29</v>
      </c>
      <c r="F19" s="3">
        <f>F20+F21</f>
        <v>57.29</v>
      </c>
      <c r="G19" s="3">
        <f t="shared" si="0"/>
        <v>18.717328802927334</v>
      </c>
      <c r="H19" s="3">
        <f t="shared" si="1"/>
        <v>100</v>
      </c>
      <c r="I19" s="33">
        <f t="shared" si="2"/>
        <v>100.17485574401117</v>
      </c>
    </row>
    <row r="20" spans="1:9" s="8" customFormat="1" ht="78.75" customHeight="1" outlineLevel="1">
      <c r="A20" s="11" t="s">
        <v>14</v>
      </c>
      <c r="B20" s="7" t="s">
        <v>15</v>
      </c>
      <c r="C20" s="3">
        <v>4.2</v>
      </c>
      <c r="D20" s="3">
        <v>91.4</v>
      </c>
      <c r="E20" s="3">
        <v>3.49</v>
      </c>
      <c r="F20" s="3">
        <v>3.49</v>
      </c>
      <c r="G20" s="3">
        <f t="shared" si="0"/>
        <v>3.8183807439824946</v>
      </c>
      <c r="H20" s="3">
        <f t="shared" si="1"/>
        <v>100</v>
      </c>
      <c r="I20" s="33">
        <f t="shared" si="2"/>
        <v>83.095238095238102</v>
      </c>
    </row>
    <row r="21" spans="1:9" s="8" customFormat="1" ht="18.75" outlineLevel="1">
      <c r="A21" s="11" t="s">
        <v>16</v>
      </c>
      <c r="B21" s="7" t="s">
        <v>17</v>
      </c>
      <c r="C21" s="3">
        <v>52.99</v>
      </c>
      <c r="D21" s="3">
        <v>214.68</v>
      </c>
      <c r="E21" s="3">
        <v>53.8</v>
      </c>
      <c r="F21" s="3">
        <v>53.8</v>
      </c>
      <c r="G21" s="3">
        <f t="shared" si="0"/>
        <v>25.060555245015838</v>
      </c>
      <c r="H21" s="3">
        <f t="shared" si="1"/>
        <v>100</v>
      </c>
      <c r="I21" s="33">
        <f t="shared" si="2"/>
        <v>101.52859030005661</v>
      </c>
    </row>
    <row r="22" spans="1:9" s="8" customFormat="1" ht="18.75" outlineLevel="1">
      <c r="A22" s="11" t="s">
        <v>18</v>
      </c>
      <c r="B22" s="7" t="s">
        <v>19</v>
      </c>
      <c r="C22" s="3">
        <v>0</v>
      </c>
      <c r="D22" s="3">
        <v>0</v>
      </c>
      <c r="E22" s="3">
        <v>0</v>
      </c>
      <c r="F22" s="3">
        <v>-5.63</v>
      </c>
      <c r="G22" s="3"/>
      <c r="H22" s="3"/>
      <c r="I22" s="33"/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/>
      <c r="H23" s="3"/>
      <c r="I23" s="33" t="e">
        <f t="shared" si="2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218.18</v>
      </c>
      <c r="D24" s="3">
        <f>D26+D31+D32</f>
        <v>966.6</v>
      </c>
      <c r="E24" s="3">
        <f>E26+E31+E32</f>
        <v>225.97000000000003</v>
      </c>
      <c r="F24" s="3">
        <f>F26+F31+F32+F25</f>
        <v>225.97000000000003</v>
      </c>
      <c r="G24" s="3">
        <f t="shared" si="0"/>
        <v>23.377819159942067</v>
      </c>
      <c r="H24" s="3">
        <f t="shared" si="1"/>
        <v>100</v>
      </c>
      <c r="I24" s="33">
        <f t="shared" si="2"/>
        <v>103.57044642038684</v>
      </c>
    </row>
    <row r="25" spans="1:9" s="8" customFormat="1" ht="78" hidden="1" customHeight="1" outlineLevel="1">
      <c r="A25" s="11" t="s">
        <v>100</v>
      </c>
      <c r="B25" s="7" t="s">
        <v>101</v>
      </c>
      <c r="C25" s="3">
        <v>0</v>
      </c>
      <c r="D25" s="3"/>
      <c r="E25" s="3"/>
      <c r="F25" s="3">
        <v>0</v>
      </c>
      <c r="G25" s="3"/>
      <c r="H25" s="3"/>
      <c r="I25" s="33" t="e">
        <f t="shared" si="2"/>
        <v>#DIV/0!</v>
      </c>
    </row>
    <row r="26" spans="1:9" s="8" customFormat="1" ht="131.25" outlineLevel="1">
      <c r="A26" s="11" t="s">
        <v>45</v>
      </c>
      <c r="B26" s="7" t="s">
        <v>46</v>
      </c>
      <c r="C26" s="3">
        <f>C27+C28+C29+C30</f>
        <v>179.81</v>
      </c>
      <c r="D26" s="3">
        <f>D27+D28+D29+D30</f>
        <v>816.6</v>
      </c>
      <c r="E26" s="3">
        <f>E27+E28+E29+E30</f>
        <v>163.30000000000001</v>
      </c>
      <c r="F26" s="3">
        <f>F27+F28+F29+F30</f>
        <v>163.30000000000001</v>
      </c>
      <c r="G26" s="3">
        <f>F26/D26*100</f>
        <v>19.997550820475141</v>
      </c>
      <c r="H26" s="3">
        <f>F26/E26*100</f>
        <v>100</v>
      </c>
      <c r="I26" s="33">
        <f t="shared" si="2"/>
        <v>90.818085757188143</v>
      </c>
    </row>
    <row r="27" spans="1:9" s="8" customFormat="1" ht="112.5" customHeight="1" outlineLevel="1">
      <c r="A27" s="11" t="s">
        <v>52</v>
      </c>
      <c r="B27" s="7" t="s">
        <v>24</v>
      </c>
      <c r="C27" s="3">
        <v>11.74</v>
      </c>
      <c r="D27" s="3">
        <v>58.6</v>
      </c>
      <c r="E27" s="3">
        <v>11.69</v>
      </c>
      <c r="F27" s="3">
        <v>11.69</v>
      </c>
      <c r="G27" s="3">
        <f t="shared" si="0"/>
        <v>19.948805460750851</v>
      </c>
      <c r="H27" s="3">
        <f t="shared" si="1"/>
        <v>100</v>
      </c>
      <c r="I27" s="33">
        <f t="shared" si="2"/>
        <v>99.574105621805785</v>
      </c>
    </row>
    <row r="28" spans="1:9" s="8" customFormat="1" ht="111" customHeight="1" outlineLevel="1">
      <c r="A28" s="11" t="s">
        <v>25</v>
      </c>
      <c r="B28" s="6" t="s">
        <v>47</v>
      </c>
      <c r="C28" s="36">
        <v>27.07</v>
      </c>
      <c r="D28" s="3">
        <v>135</v>
      </c>
      <c r="E28" s="3">
        <v>21.62</v>
      </c>
      <c r="F28" s="3">
        <v>21.62</v>
      </c>
      <c r="G28" s="3">
        <f t="shared" si="0"/>
        <v>16.014814814814816</v>
      </c>
      <c r="H28" s="3">
        <f t="shared" si="1"/>
        <v>100</v>
      </c>
      <c r="I28" s="33">
        <f t="shared" si="2"/>
        <v>79.867011451791655</v>
      </c>
    </row>
    <row r="29" spans="1:9" s="8" customFormat="1" ht="114.75" customHeight="1" outlineLevel="1">
      <c r="A29" s="11" t="s">
        <v>26</v>
      </c>
      <c r="B29" s="7" t="s">
        <v>48</v>
      </c>
      <c r="C29" s="3">
        <v>141</v>
      </c>
      <c r="D29" s="3">
        <v>623</v>
      </c>
      <c r="E29" s="3">
        <v>129.99</v>
      </c>
      <c r="F29" s="3">
        <v>129.99</v>
      </c>
      <c r="G29" s="3">
        <f t="shared" si="0"/>
        <v>20.865168539325843</v>
      </c>
      <c r="H29" s="3">
        <f t="shared" si="1"/>
        <v>100</v>
      </c>
      <c r="I29" s="33">
        <f t="shared" si="2"/>
        <v>92.191489361702139</v>
      </c>
    </row>
    <row r="30" spans="1:9" s="8" customFormat="1" ht="56.25" hidden="1" outlineLevel="1">
      <c r="A30" s="11" t="s">
        <v>69</v>
      </c>
      <c r="B30" s="7" t="s">
        <v>70</v>
      </c>
      <c r="C30" s="3"/>
      <c r="D30" s="3"/>
      <c r="E30" s="3"/>
      <c r="F30" s="3"/>
      <c r="G30" s="3" t="e">
        <f t="shared" si="0"/>
        <v>#DIV/0!</v>
      </c>
      <c r="H30" s="3" t="e">
        <f t="shared" si="1"/>
        <v>#DIV/0!</v>
      </c>
      <c r="I30" s="33" t="e">
        <f t="shared" si="2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0"/>
        <v>#DIV/0!</v>
      </c>
      <c r="H31" s="3" t="e">
        <f t="shared" si="1"/>
        <v>#DIV/0!</v>
      </c>
      <c r="I31" s="33" t="e">
        <f t="shared" si="2"/>
        <v>#DIV/0!</v>
      </c>
    </row>
    <row r="32" spans="1:9" s="8" customFormat="1" ht="112.5" outlineLevel="1">
      <c r="A32" s="11" t="s">
        <v>29</v>
      </c>
      <c r="B32" s="7" t="s">
        <v>74</v>
      </c>
      <c r="C32" s="3">
        <v>38.369999999999997</v>
      </c>
      <c r="D32" s="3">
        <v>150</v>
      </c>
      <c r="E32" s="3">
        <v>62.67</v>
      </c>
      <c r="F32" s="3">
        <v>62.67</v>
      </c>
      <c r="G32" s="3">
        <f t="shared" si="0"/>
        <v>41.78</v>
      </c>
      <c r="H32" s="3">
        <f t="shared" si="1"/>
        <v>100</v>
      </c>
      <c r="I32" s="33">
        <f t="shared" si="2"/>
        <v>163.33072713057078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51.48</v>
      </c>
      <c r="D33" s="3">
        <f>D34+D35</f>
        <v>134.80000000000001</v>
      </c>
      <c r="E33" s="3">
        <f>E34+E35</f>
        <v>38.89</v>
      </c>
      <c r="F33" s="3">
        <f>F34+F35</f>
        <v>38.89</v>
      </c>
      <c r="G33" s="3">
        <f t="shared" si="0"/>
        <v>28.850148367952521</v>
      </c>
      <c r="H33" s="3">
        <f t="shared" si="1"/>
        <v>100</v>
      </c>
      <c r="I33" s="33">
        <f t="shared" si="2"/>
        <v>75.543900543900548</v>
      </c>
    </row>
    <row r="34" spans="1:26" s="8" customFormat="1" ht="37.5" outlineLevel="1">
      <c r="A34" s="11" t="s">
        <v>32</v>
      </c>
      <c r="B34" s="10" t="s">
        <v>33</v>
      </c>
      <c r="C34" s="36">
        <v>51.48</v>
      </c>
      <c r="D34" s="3">
        <v>134.80000000000001</v>
      </c>
      <c r="E34" s="3">
        <v>38.89</v>
      </c>
      <c r="F34" s="3">
        <v>38.89</v>
      </c>
      <c r="G34" s="3">
        <f t="shared" si="0"/>
        <v>28.850148367952521</v>
      </c>
      <c r="H34" s="3">
        <f t="shared" si="1"/>
        <v>100</v>
      </c>
      <c r="I34" s="33">
        <f t="shared" si="2"/>
        <v>75.543900543900548</v>
      </c>
    </row>
    <row r="35" spans="1:26" s="8" customFormat="1" ht="35.25" hidden="1" customHeight="1" outlineLevel="1">
      <c r="A35" s="11" t="s">
        <v>58</v>
      </c>
      <c r="B35" s="10" t="s">
        <v>59</v>
      </c>
      <c r="C35" s="27"/>
      <c r="D35" s="3"/>
      <c r="E35" s="3"/>
      <c r="F35" s="3"/>
      <c r="G35" s="3" t="e">
        <f t="shared" si="0"/>
        <v>#DIV/0!</v>
      </c>
      <c r="H35" s="3" t="e">
        <f t="shared" si="1"/>
        <v>#DIV/0!</v>
      </c>
      <c r="I35" s="33" t="e">
        <f t="shared" si="2"/>
        <v>#DIV/0!</v>
      </c>
    </row>
    <row r="36" spans="1:26" s="8" customFormat="1" ht="56.25" hidden="1" outlineLevel="1">
      <c r="A36" s="11" t="s">
        <v>34</v>
      </c>
      <c r="B36" s="10" t="s">
        <v>75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0"/>
        <v>#DIV/0!</v>
      </c>
      <c r="H36" s="3" t="e">
        <f t="shared" si="1"/>
        <v>#DIV/0!</v>
      </c>
      <c r="I36" s="33" t="e">
        <f t="shared" si="2"/>
        <v>#DIV/0!</v>
      </c>
    </row>
    <row r="37" spans="1:26" s="8" customFormat="1" ht="57.75" hidden="1" customHeight="1" outlineLevel="1">
      <c r="A37" s="11" t="s">
        <v>50</v>
      </c>
      <c r="B37" s="7" t="s">
        <v>51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0"/>
        <v>#DIV/0!</v>
      </c>
      <c r="H37" s="3" t="e">
        <f t="shared" si="1"/>
        <v>#DIV/0!</v>
      </c>
      <c r="I37" s="33" t="e">
        <f t="shared" si="2"/>
        <v>#DIV/0!</v>
      </c>
    </row>
    <row r="38" spans="1:26" s="8" customFormat="1" ht="56.25" hidden="1" outlineLevel="1">
      <c r="A38" s="11" t="s">
        <v>56</v>
      </c>
      <c r="B38" s="10" t="s">
        <v>57</v>
      </c>
      <c r="C38" s="27">
        <v>0</v>
      </c>
      <c r="D38" s="9">
        <v>0</v>
      </c>
      <c r="E38" s="9">
        <v>0</v>
      </c>
      <c r="F38" s="9">
        <v>0</v>
      </c>
      <c r="G38" s="3" t="e">
        <f t="shared" si="0"/>
        <v>#DIV/0!</v>
      </c>
      <c r="H38" s="3" t="e">
        <f t="shared" si="1"/>
        <v>#DIV/0!</v>
      </c>
      <c r="I38" s="33" t="e">
        <f t="shared" si="2"/>
        <v>#DIV/0!</v>
      </c>
    </row>
    <row r="39" spans="1:26" s="8" customFormat="1" ht="37.5" hidden="1" outlineLevel="1">
      <c r="A39" s="11" t="s">
        <v>54</v>
      </c>
      <c r="B39" s="10" t="s">
        <v>55</v>
      </c>
      <c r="C39" s="27">
        <v>0</v>
      </c>
      <c r="D39" s="3">
        <v>0</v>
      </c>
      <c r="E39" s="3">
        <v>0</v>
      </c>
      <c r="F39" s="3">
        <v>0</v>
      </c>
      <c r="G39" s="3" t="e">
        <f t="shared" si="0"/>
        <v>#DIV/0!</v>
      </c>
      <c r="H39" s="3" t="e">
        <f t="shared" si="1"/>
        <v>#DIV/0!</v>
      </c>
      <c r="I39" s="33" t="e">
        <f t="shared" si="2"/>
        <v>#DIV/0!</v>
      </c>
    </row>
    <row r="40" spans="1:26" s="8" customFormat="1" ht="37.5" hidden="1" outlineLevel="1">
      <c r="A40" s="11" t="s">
        <v>35</v>
      </c>
      <c r="B40" s="7" t="s">
        <v>53</v>
      </c>
      <c r="C40" s="3">
        <f>C42+C43+C44+C45+C41</f>
        <v>0</v>
      </c>
      <c r="D40" s="3">
        <f>D42+D43+D44+D45</f>
        <v>0</v>
      </c>
      <c r="E40" s="3">
        <f t="shared" ref="E40:F40" si="3">E42+E43+E44+E45</f>
        <v>0</v>
      </c>
      <c r="F40" s="3">
        <f t="shared" si="3"/>
        <v>0</v>
      </c>
      <c r="G40" s="3" t="e">
        <f t="shared" si="0"/>
        <v>#DIV/0!</v>
      </c>
      <c r="H40" s="3" t="e">
        <f t="shared" si="1"/>
        <v>#DIV/0!</v>
      </c>
      <c r="I40" s="33" t="e">
        <f t="shared" si="2"/>
        <v>#DIV/0!</v>
      </c>
    </row>
    <row r="41" spans="1:26" s="8" customFormat="1" ht="40.5" hidden="1" customHeight="1" outlineLevel="1">
      <c r="A41" s="11" t="s">
        <v>102</v>
      </c>
      <c r="B41" s="7" t="s">
        <v>103</v>
      </c>
      <c r="C41" s="3">
        <v>0</v>
      </c>
      <c r="D41" s="3"/>
      <c r="E41" s="3"/>
      <c r="F41" s="3"/>
      <c r="G41" s="3"/>
      <c r="H41" s="3"/>
      <c r="I41" s="34" t="e">
        <f t="shared" si="2"/>
        <v>#DIV/0!</v>
      </c>
    </row>
    <row r="42" spans="1:26" s="8" customFormat="1" ht="129.75" hidden="1" customHeight="1" outlineLevel="1">
      <c r="A42" s="11" t="s">
        <v>49</v>
      </c>
      <c r="B42" s="7" t="s">
        <v>76</v>
      </c>
      <c r="C42" s="3">
        <v>0</v>
      </c>
      <c r="D42" s="3">
        <v>0</v>
      </c>
      <c r="E42" s="3">
        <v>0</v>
      </c>
      <c r="F42" s="3">
        <v>0</v>
      </c>
      <c r="G42" s="3" t="e">
        <f t="shared" si="0"/>
        <v>#DIV/0!</v>
      </c>
      <c r="H42" s="3" t="e">
        <f t="shared" si="1"/>
        <v>#DIV/0!</v>
      </c>
      <c r="I42" s="33" t="e">
        <f t="shared" si="2"/>
        <v>#DIV/0!</v>
      </c>
      <c r="N42" s="22"/>
      <c r="O42" s="22"/>
      <c r="P42" s="22"/>
      <c r="Q42" s="22"/>
      <c r="R42" s="22"/>
      <c r="S42" s="22"/>
      <c r="T42" s="22"/>
    </row>
    <row r="43" spans="1:26" s="8" customFormat="1" ht="75" hidden="1" outlineLevel="1">
      <c r="A43" s="11" t="s">
        <v>36</v>
      </c>
      <c r="B43" s="7" t="s">
        <v>37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0"/>
        <v>#DIV/0!</v>
      </c>
      <c r="H43" s="3" t="e">
        <f t="shared" si="1"/>
        <v>#DIV/0!</v>
      </c>
      <c r="I43" s="33" t="e">
        <f t="shared" si="2"/>
        <v>#DIV/0!</v>
      </c>
      <c r="N43" s="22"/>
      <c r="O43" s="22"/>
      <c r="P43" s="22"/>
      <c r="Q43" s="22"/>
      <c r="R43" s="22"/>
      <c r="S43" s="22"/>
      <c r="T43" s="22"/>
    </row>
    <row r="44" spans="1:26" s="8" customFormat="1" ht="76.5" hidden="1" customHeight="1" outlineLevel="1">
      <c r="A44" s="11" t="s">
        <v>96</v>
      </c>
      <c r="B44" s="23" t="s">
        <v>98</v>
      </c>
      <c r="C44" s="28">
        <v>0</v>
      </c>
      <c r="D44" s="3">
        <v>0</v>
      </c>
      <c r="E44" s="3">
        <v>0</v>
      </c>
      <c r="F44" s="3">
        <v>0</v>
      </c>
      <c r="G44" s="3" t="e">
        <f t="shared" si="0"/>
        <v>#DIV/0!</v>
      </c>
      <c r="H44" s="3" t="e">
        <f t="shared" si="1"/>
        <v>#DIV/0!</v>
      </c>
      <c r="I44" s="33" t="e">
        <f t="shared" si="2"/>
        <v>#DIV/0!</v>
      </c>
    </row>
    <row r="45" spans="1:26" s="8" customFormat="1" ht="114" hidden="1" customHeight="1" outlineLevel="1">
      <c r="A45" s="11" t="s">
        <v>97</v>
      </c>
      <c r="B45" s="23" t="s">
        <v>99</v>
      </c>
      <c r="C45" s="29"/>
      <c r="D45" s="3">
        <v>0</v>
      </c>
      <c r="E45" s="3">
        <v>0</v>
      </c>
      <c r="F45" s="3">
        <v>0</v>
      </c>
      <c r="G45" s="3" t="e">
        <f t="shared" si="0"/>
        <v>#DIV/0!</v>
      </c>
      <c r="H45" s="3" t="e">
        <f t="shared" si="1"/>
        <v>#DIV/0!</v>
      </c>
      <c r="I45" s="34"/>
    </row>
    <row r="46" spans="1:26" s="8" customFormat="1" ht="19.5" customHeight="1" outlineLevel="1">
      <c r="A46" s="11" t="s">
        <v>38</v>
      </c>
      <c r="B46" s="7" t="s">
        <v>39</v>
      </c>
      <c r="C46" s="3">
        <v>62.25</v>
      </c>
      <c r="D46" s="3">
        <v>97</v>
      </c>
      <c r="E46" s="3">
        <v>35.44</v>
      </c>
      <c r="F46" s="3">
        <v>35.44</v>
      </c>
      <c r="G46" s="3">
        <f t="shared" si="0"/>
        <v>36.536082474226802</v>
      </c>
      <c r="H46" s="3">
        <f t="shared" si="1"/>
        <v>100</v>
      </c>
      <c r="I46" s="33">
        <f t="shared" si="2"/>
        <v>56.931726907630519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8" customFormat="1" ht="18.75" outlineLevel="1">
      <c r="A47" s="11" t="s">
        <v>40</v>
      </c>
      <c r="B47" s="7" t="s">
        <v>95</v>
      </c>
      <c r="C47" s="3">
        <v>0</v>
      </c>
      <c r="D47" s="3">
        <v>0</v>
      </c>
      <c r="E47" s="3">
        <v>0</v>
      </c>
      <c r="F47" s="3">
        <v>0</v>
      </c>
      <c r="G47" s="3"/>
      <c r="H47" s="3"/>
      <c r="I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11" t="s">
        <v>77</v>
      </c>
      <c r="B48" s="12" t="s">
        <v>78</v>
      </c>
      <c r="C48" s="13">
        <f>C49+C96+C100</f>
        <v>17895.400000000001</v>
      </c>
      <c r="D48" s="13">
        <f>D49+D100</f>
        <v>78768.34</v>
      </c>
      <c r="E48" s="13">
        <f>E49+E100</f>
        <v>17912.659999999996</v>
      </c>
      <c r="F48" s="13">
        <f>F49+F100</f>
        <v>17912.659999999996</v>
      </c>
      <c r="G48" s="14">
        <f t="shared" ref="G48:G50" si="4">F48/D48*100</f>
        <v>22.740938808663476</v>
      </c>
      <c r="H48" s="14">
        <f t="shared" ref="H48:H102" si="5">F48/E48*100</f>
        <v>100</v>
      </c>
      <c r="I48" s="33">
        <f t="shared" si="2"/>
        <v>100.09644936687639</v>
      </c>
    </row>
    <row r="49" spans="1:9" ht="56.25">
      <c r="A49" s="11" t="s">
        <v>79</v>
      </c>
      <c r="B49" s="15" t="s">
        <v>80</v>
      </c>
      <c r="C49" s="16">
        <f>SUM(C50:C95)</f>
        <v>17896.140000000003</v>
      </c>
      <c r="D49" s="16">
        <f>SUM(D50:D95)</f>
        <v>78850.399999999994</v>
      </c>
      <c r="E49" s="16">
        <f>SUM(E50:E95)</f>
        <v>17994.759999999995</v>
      </c>
      <c r="F49" s="16">
        <f>SUM(F50:F95)</f>
        <v>17994.759999999995</v>
      </c>
      <c r="G49" s="3">
        <f t="shared" si="4"/>
        <v>22.821393423495628</v>
      </c>
      <c r="H49" s="3">
        <f t="shared" si="5"/>
        <v>100</v>
      </c>
      <c r="I49" s="33">
        <f t="shared" si="2"/>
        <v>100.55106855444799</v>
      </c>
    </row>
    <row r="50" spans="1:9" ht="56.25">
      <c r="A50" s="11" t="s">
        <v>116</v>
      </c>
      <c r="B50" s="10" t="s">
        <v>81</v>
      </c>
      <c r="C50" s="27">
        <v>27</v>
      </c>
      <c r="D50" s="3">
        <v>110.3</v>
      </c>
      <c r="E50" s="3">
        <v>27</v>
      </c>
      <c r="F50" s="3">
        <v>27</v>
      </c>
      <c r="G50" s="3">
        <f t="shared" si="4"/>
        <v>24.478694469628287</v>
      </c>
      <c r="H50" s="3">
        <f t="shared" si="5"/>
        <v>100</v>
      </c>
      <c r="I50" s="33">
        <f t="shared" si="2"/>
        <v>100</v>
      </c>
    </row>
    <row r="51" spans="1:9" ht="59.25" customHeight="1">
      <c r="A51" s="11" t="s">
        <v>117</v>
      </c>
      <c r="B51" s="37" t="s">
        <v>118</v>
      </c>
      <c r="C51" s="27">
        <v>2235</v>
      </c>
      <c r="D51" s="3">
        <v>23235.5</v>
      </c>
      <c r="E51" s="17">
        <v>5517</v>
      </c>
      <c r="F51" s="17">
        <v>5517</v>
      </c>
      <c r="G51" s="3">
        <f t="shared" ref="G51:G101" si="6">F51/D51*100</f>
        <v>23.74384024445353</v>
      </c>
      <c r="H51" s="3">
        <f t="shared" ref="H51:H101" si="7">F51/E51*100</f>
        <v>100</v>
      </c>
      <c r="I51" s="33">
        <f t="shared" ref="I51:I98" si="8">F51/C51*100</f>
        <v>246.8456375838926</v>
      </c>
    </row>
    <row r="52" spans="1:9" ht="60.75" customHeight="1">
      <c r="A52" s="11" t="s">
        <v>119</v>
      </c>
      <c r="B52" s="38" t="s">
        <v>82</v>
      </c>
      <c r="C52" s="27">
        <v>3785</v>
      </c>
      <c r="D52" s="3">
        <v>846.2</v>
      </c>
      <c r="E52" s="17">
        <v>80</v>
      </c>
      <c r="F52" s="17">
        <v>80</v>
      </c>
      <c r="G52" s="3">
        <f t="shared" si="6"/>
        <v>9.4540297801938067</v>
      </c>
      <c r="H52" s="3">
        <f t="shared" si="7"/>
        <v>100</v>
      </c>
      <c r="I52" s="33">
        <f t="shared" si="8"/>
        <v>2.1136063408190227</v>
      </c>
    </row>
    <row r="53" spans="1:9" ht="77.25" customHeight="1">
      <c r="A53" s="11" t="s">
        <v>120</v>
      </c>
      <c r="B53" s="39" t="s">
        <v>121</v>
      </c>
      <c r="C53" s="27">
        <v>7450</v>
      </c>
      <c r="D53" s="3">
        <v>31784</v>
      </c>
      <c r="E53" s="17">
        <v>7946</v>
      </c>
      <c r="F53" s="17">
        <v>7946</v>
      </c>
      <c r="G53" s="3">
        <f t="shared" si="6"/>
        <v>25</v>
      </c>
      <c r="H53" s="3">
        <f t="shared" si="7"/>
        <v>100</v>
      </c>
      <c r="I53" s="33">
        <f t="shared" si="8"/>
        <v>106.65771812080538</v>
      </c>
    </row>
    <row r="54" spans="1:9" ht="39" hidden="1" customHeight="1">
      <c r="A54" s="11"/>
      <c r="B54" s="10"/>
      <c r="C54" s="17"/>
      <c r="D54" s="3"/>
      <c r="E54" s="17"/>
      <c r="F54" s="17"/>
      <c r="G54" s="3"/>
      <c r="H54" s="3"/>
      <c r="I54" s="33"/>
    </row>
    <row r="55" spans="1:9" ht="18.75" hidden="1">
      <c r="A55" s="11"/>
      <c r="B55" s="10"/>
      <c r="C55" s="17"/>
      <c r="D55" s="3"/>
      <c r="E55" s="17"/>
      <c r="F55" s="17"/>
      <c r="G55" s="3"/>
      <c r="H55" s="3"/>
      <c r="I55" s="33"/>
    </row>
    <row r="56" spans="1:9" ht="76.5" hidden="1" customHeight="1">
      <c r="A56" s="11"/>
      <c r="B56" s="10"/>
      <c r="C56" s="17"/>
      <c r="D56" s="3"/>
      <c r="E56" s="17"/>
      <c r="F56" s="17"/>
      <c r="G56" s="3"/>
      <c r="H56" s="3"/>
      <c r="I56" s="33"/>
    </row>
    <row r="57" spans="1:9" ht="39" hidden="1" customHeight="1">
      <c r="A57" s="11"/>
      <c r="B57" s="10"/>
      <c r="C57" s="17"/>
      <c r="D57" s="3"/>
      <c r="E57" s="17"/>
      <c r="F57" s="17"/>
      <c r="G57" s="3"/>
      <c r="H57" s="3"/>
      <c r="I57" s="33"/>
    </row>
    <row r="58" spans="1:9" ht="96.75" hidden="1" customHeight="1">
      <c r="A58" s="11"/>
      <c r="B58" s="10"/>
      <c r="C58" s="27"/>
      <c r="D58" s="3"/>
      <c r="E58" s="17"/>
      <c r="F58" s="17"/>
      <c r="G58" s="3"/>
      <c r="H58" s="3"/>
      <c r="I58" s="33"/>
    </row>
    <row r="59" spans="1:9" ht="75.75" hidden="1" customHeight="1">
      <c r="A59" s="11"/>
      <c r="B59" s="10"/>
      <c r="C59" s="17"/>
      <c r="D59" s="3"/>
      <c r="E59" s="17"/>
      <c r="F59" s="17"/>
      <c r="G59" s="3"/>
      <c r="H59" s="3"/>
      <c r="I59" s="33"/>
    </row>
    <row r="60" spans="1:9" ht="95.25" hidden="1" customHeight="1">
      <c r="A60" s="11"/>
      <c r="B60" s="10"/>
      <c r="C60" s="27"/>
      <c r="D60" s="3"/>
      <c r="E60" s="17"/>
      <c r="F60" s="17"/>
      <c r="G60" s="3"/>
      <c r="H60" s="3"/>
      <c r="I60" s="33"/>
    </row>
    <row r="61" spans="1:9" ht="153" hidden="1" customHeight="1">
      <c r="A61" s="11"/>
      <c r="B61" s="10"/>
      <c r="C61" s="30"/>
      <c r="D61" s="3"/>
      <c r="E61" s="17"/>
      <c r="F61" s="17"/>
      <c r="G61" s="3"/>
      <c r="H61" s="3"/>
      <c r="I61" s="33"/>
    </row>
    <row r="62" spans="1:9" ht="57.75" hidden="1" customHeight="1">
      <c r="A62" s="41"/>
      <c r="B62" s="42"/>
      <c r="C62" s="60"/>
      <c r="D62" s="60"/>
      <c r="E62" s="60"/>
      <c r="F62" s="60"/>
      <c r="G62" s="60"/>
      <c r="H62" s="60" t="e">
        <f t="shared" si="7"/>
        <v>#DIV/0!</v>
      </c>
      <c r="I62" s="61" t="e">
        <f t="shared" si="8"/>
        <v>#DIV/0!</v>
      </c>
    </row>
    <row r="63" spans="1:9" ht="57.75" hidden="1" customHeight="1">
      <c r="A63" s="41"/>
      <c r="B63" s="42"/>
      <c r="C63" s="60"/>
      <c r="D63" s="60"/>
      <c r="E63" s="60"/>
      <c r="F63" s="60"/>
      <c r="G63" s="60"/>
      <c r="H63" s="60"/>
      <c r="I63" s="61"/>
    </row>
    <row r="64" spans="1:9" ht="81" customHeight="1">
      <c r="A64" s="43" t="s">
        <v>161</v>
      </c>
      <c r="B64" s="65" t="s">
        <v>163</v>
      </c>
      <c r="C64" s="3"/>
      <c r="D64" s="3">
        <v>0</v>
      </c>
      <c r="E64" s="3">
        <v>0</v>
      </c>
      <c r="F64" s="3">
        <v>0</v>
      </c>
      <c r="G64" s="60"/>
      <c r="H64" s="60"/>
      <c r="I64" s="61"/>
    </row>
    <row r="65" spans="1:9" ht="112.5" customHeight="1">
      <c r="A65" s="43" t="s">
        <v>162</v>
      </c>
      <c r="B65" s="48" t="s">
        <v>164</v>
      </c>
      <c r="C65" s="3"/>
      <c r="D65" s="3">
        <v>0</v>
      </c>
      <c r="E65" s="3">
        <v>0</v>
      </c>
      <c r="F65" s="3">
        <v>0</v>
      </c>
      <c r="G65" s="60"/>
      <c r="H65" s="60"/>
      <c r="I65" s="61"/>
    </row>
    <row r="66" spans="1:9" ht="73.5" customHeight="1">
      <c r="A66" s="43" t="s">
        <v>122</v>
      </c>
      <c r="B66" s="44" t="s">
        <v>123</v>
      </c>
      <c r="C66" s="3">
        <v>18.2</v>
      </c>
      <c r="D66" s="45">
        <v>67.7</v>
      </c>
      <c r="E66" s="3">
        <v>15.05</v>
      </c>
      <c r="F66" s="3">
        <v>15.05</v>
      </c>
      <c r="G66" s="3">
        <f t="shared" si="6"/>
        <v>22.23042836041359</v>
      </c>
      <c r="H66" s="3">
        <f t="shared" si="7"/>
        <v>100</v>
      </c>
      <c r="I66" s="33">
        <f t="shared" si="8"/>
        <v>82.692307692307693</v>
      </c>
    </row>
    <row r="67" spans="1:9" ht="73.5" customHeight="1">
      <c r="A67" s="43" t="s">
        <v>165</v>
      </c>
      <c r="B67" s="44" t="s">
        <v>166</v>
      </c>
      <c r="C67" s="3"/>
      <c r="D67" s="45"/>
      <c r="E67" s="3"/>
      <c r="F67" s="3"/>
      <c r="G67" s="3"/>
      <c r="H67" s="3"/>
      <c r="I67" s="33"/>
    </row>
    <row r="68" spans="1:9" ht="74.25" customHeight="1">
      <c r="A68" s="43" t="s">
        <v>124</v>
      </c>
      <c r="B68" s="46" t="s">
        <v>125</v>
      </c>
      <c r="C68" s="66">
        <v>2139.9</v>
      </c>
      <c r="D68" s="45">
        <v>11135.3</v>
      </c>
      <c r="E68" s="45">
        <v>2211.87</v>
      </c>
      <c r="F68" s="3">
        <v>2211.87</v>
      </c>
      <c r="G68" s="3">
        <f>F68/D68*100</f>
        <v>19.863586971163777</v>
      </c>
      <c r="H68" s="3">
        <f>F68/E68*100</f>
        <v>100</v>
      </c>
      <c r="I68" s="33">
        <f t="shared" si="8"/>
        <v>103.36324127295666</v>
      </c>
    </row>
    <row r="69" spans="1:9" ht="94.5" customHeight="1">
      <c r="A69" s="43" t="s">
        <v>126</v>
      </c>
      <c r="B69" s="48" t="s">
        <v>127</v>
      </c>
      <c r="C69" s="45">
        <v>50.95</v>
      </c>
      <c r="D69" s="45">
        <v>203.8</v>
      </c>
      <c r="E69" s="45">
        <v>49.63</v>
      </c>
      <c r="F69" s="3">
        <v>49.63</v>
      </c>
      <c r="G69" s="3">
        <f>F69/D69*100</f>
        <v>24.352306182531894</v>
      </c>
      <c r="H69" s="3">
        <f>F69/E69*100</f>
        <v>100</v>
      </c>
      <c r="I69" s="33">
        <f t="shared" si="8"/>
        <v>97.409224730127576</v>
      </c>
    </row>
    <row r="70" spans="1:9" ht="134.25" customHeight="1">
      <c r="A70" s="43" t="s">
        <v>128</v>
      </c>
      <c r="B70" s="49" t="s">
        <v>129</v>
      </c>
      <c r="C70" s="45">
        <v>41.32</v>
      </c>
      <c r="D70" s="45">
        <f>204.9-9.7</f>
        <v>195.20000000000002</v>
      </c>
      <c r="E70" s="45">
        <v>43.65</v>
      </c>
      <c r="F70" s="3">
        <v>43.65</v>
      </c>
      <c r="G70" s="3">
        <f>F70/D70*100</f>
        <v>22.36168032786885</v>
      </c>
      <c r="H70" s="3">
        <f>F70/E70*100</f>
        <v>100</v>
      </c>
      <c r="I70" s="33">
        <f t="shared" si="8"/>
        <v>105.63891577928364</v>
      </c>
    </row>
    <row r="71" spans="1:9" ht="191.25" customHeight="1">
      <c r="A71" s="43" t="s">
        <v>130</v>
      </c>
      <c r="B71" s="50" t="s">
        <v>131</v>
      </c>
      <c r="C71" s="45">
        <v>35.47</v>
      </c>
      <c r="D71" s="62">
        <v>185</v>
      </c>
      <c r="E71" s="62">
        <v>46.3</v>
      </c>
      <c r="F71" s="3">
        <v>46.3</v>
      </c>
      <c r="G71" s="3">
        <f>F71/D71*100</f>
        <v>25.027027027027028</v>
      </c>
      <c r="H71" s="3">
        <f>F71/E71*100</f>
        <v>100</v>
      </c>
      <c r="I71" s="33">
        <f t="shared" si="8"/>
        <v>130.53284465745699</v>
      </c>
    </row>
    <row r="72" spans="1:9" ht="186.75" hidden="1" customHeight="1">
      <c r="A72" s="43"/>
      <c r="B72" s="48"/>
      <c r="C72" s="45"/>
      <c r="D72" s="52"/>
      <c r="E72" s="45"/>
      <c r="F72" s="3"/>
      <c r="G72" s="3" t="e">
        <f t="shared" si="6"/>
        <v>#DIV/0!</v>
      </c>
      <c r="H72" s="3" t="e">
        <f t="shared" si="7"/>
        <v>#DIV/0!</v>
      </c>
      <c r="I72" s="33" t="e">
        <f t="shared" si="8"/>
        <v>#DIV/0!</v>
      </c>
    </row>
    <row r="73" spans="1:9" ht="93.75" customHeight="1">
      <c r="A73" s="43" t="s">
        <v>132</v>
      </c>
      <c r="B73" s="46" t="s">
        <v>133</v>
      </c>
      <c r="C73" s="67">
        <v>42.75</v>
      </c>
      <c r="D73" s="45">
        <f>206.6-9.6</f>
        <v>197</v>
      </c>
      <c r="E73" s="45">
        <v>35.46</v>
      </c>
      <c r="F73" s="3">
        <v>35.46</v>
      </c>
      <c r="G73" s="3">
        <f t="shared" si="6"/>
        <v>18</v>
      </c>
      <c r="H73" s="3">
        <f t="shared" si="7"/>
        <v>100</v>
      </c>
      <c r="I73" s="33">
        <f t="shared" si="8"/>
        <v>82.94736842105263</v>
      </c>
    </row>
    <row r="74" spans="1:9" ht="112.5">
      <c r="A74" s="43" t="s">
        <v>134</v>
      </c>
      <c r="B74" s="50" t="s">
        <v>135</v>
      </c>
      <c r="C74" s="68">
        <v>144.83000000000001</v>
      </c>
      <c r="D74" s="45">
        <f>650.2-28.9+4.9-4.9</f>
        <v>621.30000000000007</v>
      </c>
      <c r="E74" s="45">
        <v>137.91</v>
      </c>
      <c r="F74" s="3">
        <v>137.91</v>
      </c>
      <c r="G74" s="3">
        <f t="shared" si="6"/>
        <v>22.197006277160789</v>
      </c>
      <c r="H74" s="3">
        <f t="shared" si="7"/>
        <v>100</v>
      </c>
      <c r="I74" s="33">
        <f t="shared" si="8"/>
        <v>95.221984395498154</v>
      </c>
    </row>
    <row r="75" spans="1:9" ht="149.25" customHeight="1">
      <c r="A75" s="43" t="s">
        <v>136</v>
      </c>
      <c r="B75" s="50" t="s">
        <v>83</v>
      </c>
      <c r="C75" s="68">
        <v>5.2</v>
      </c>
      <c r="D75" s="45">
        <v>21.1</v>
      </c>
      <c r="E75" s="45">
        <v>5</v>
      </c>
      <c r="F75" s="3">
        <v>5</v>
      </c>
      <c r="G75" s="3">
        <f t="shared" si="6"/>
        <v>23.696682464454973</v>
      </c>
      <c r="H75" s="3">
        <f t="shared" si="7"/>
        <v>100</v>
      </c>
      <c r="I75" s="33">
        <f t="shared" si="8"/>
        <v>96.153846153846146</v>
      </c>
    </row>
    <row r="76" spans="1:9" ht="94.5" customHeight="1">
      <c r="A76" s="43" t="s">
        <v>137</v>
      </c>
      <c r="B76" s="50" t="s">
        <v>138</v>
      </c>
      <c r="C76" s="68">
        <v>88.2</v>
      </c>
      <c r="D76" s="45">
        <v>286.2</v>
      </c>
      <c r="E76" s="45">
        <v>59.27</v>
      </c>
      <c r="F76" s="3">
        <v>59.27</v>
      </c>
      <c r="G76" s="3">
        <f t="shared" si="6"/>
        <v>20.709294199860238</v>
      </c>
      <c r="H76" s="3">
        <f t="shared" si="7"/>
        <v>100</v>
      </c>
      <c r="I76" s="33">
        <f t="shared" si="8"/>
        <v>67.199546485260768</v>
      </c>
    </row>
    <row r="77" spans="1:9" ht="75" customHeight="1">
      <c r="A77" s="43" t="s">
        <v>139</v>
      </c>
      <c r="B77" s="48" t="s">
        <v>140</v>
      </c>
      <c r="C77" s="45">
        <v>45.4</v>
      </c>
      <c r="D77" s="45">
        <f>204.6-9.6</f>
        <v>195</v>
      </c>
      <c r="E77" s="45">
        <v>46.31</v>
      </c>
      <c r="F77" s="3">
        <v>46.31</v>
      </c>
      <c r="G77" s="3">
        <f t="shared" si="6"/>
        <v>23.74871794871795</v>
      </c>
      <c r="H77" s="3">
        <f t="shared" si="7"/>
        <v>100</v>
      </c>
      <c r="I77" s="33">
        <f t="shared" si="8"/>
        <v>102.00440528634363</v>
      </c>
    </row>
    <row r="78" spans="1:9" ht="93.75" customHeight="1">
      <c r="A78" s="43" t="s">
        <v>141</v>
      </c>
      <c r="B78" s="48" t="s">
        <v>142</v>
      </c>
      <c r="C78" s="45">
        <v>86.02</v>
      </c>
      <c r="D78" s="45">
        <v>229.4</v>
      </c>
      <c r="E78" s="45">
        <v>78.23</v>
      </c>
      <c r="F78" s="3">
        <v>78.23</v>
      </c>
      <c r="G78" s="3">
        <f t="shared" si="6"/>
        <v>34.102005231037488</v>
      </c>
      <c r="H78" s="3">
        <f t="shared" si="7"/>
        <v>100</v>
      </c>
      <c r="I78" s="33">
        <f t="shared" si="8"/>
        <v>90.943966519414104</v>
      </c>
    </row>
    <row r="79" spans="1:9" ht="114" customHeight="1">
      <c r="A79" s="43" t="s">
        <v>143</v>
      </c>
      <c r="B79" s="48" t="s">
        <v>144</v>
      </c>
      <c r="C79" s="45">
        <v>62.67</v>
      </c>
      <c r="D79" s="45">
        <v>294.39999999999998</v>
      </c>
      <c r="E79" s="45">
        <v>57.08</v>
      </c>
      <c r="F79" s="3">
        <v>57.08</v>
      </c>
      <c r="G79" s="3">
        <f t="shared" si="6"/>
        <v>19.388586956521738</v>
      </c>
      <c r="H79" s="3">
        <f t="shared" si="7"/>
        <v>100</v>
      </c>
      <c r="I79" s="33">
        <f t="shared" si="8"/>
        <v>91.080261688208068</v>
      </c>
    </row>
    <row r="80" spans="1:9" ht="113.25" customHeight="1">
      <c r="A80" s="43" t="s">
        <v>145</v>
      </c>
      <c r="B80" s="51" t="s">
        <v>146</v>
      </c>
      <c r="C80" s="45">
        <v>12.7</v>
      </c>
      <c r="D80" s="45">
        <v>77.900000000000006</v>
      </c>
      <c r="E80" s="45">
        <v>18.5</v>
      </c>
      <c r="F80" s="3">
        <v>18.5</v>
      </c>
      <c r="G80" s="3">
        <f t="shared" si="6"/>
        <v>23.748395378690628</v>
      </c>
      <c r="H80" s="3">
        <f t="shared" si="7"/>
        <v>100</v>
      </c>
      <c r="I80" s="33">
        <f t="shared" si="8"/>
        <v>145.6692913385827</v>
      </c>
    </row>
    <row r="81" spans="1:9" ht="248.25" customHeight="1">
      <c r="A81" s="43" t="s">
        <v>147</v>
      </c>
      <c r="B81" s="51" t="s">
        <v>148</v>
      </c>
      <c r="C81" s="68">
        <v>9.56</v>
      </c>
      <c r="D81" s="45">
        <f>48.7-2.4</f>
        <v>46.300000000000004</v>
      </c>
      <c r="E81" s="45">
        <v>10.6</v>
      </c>
      <c r="F81" s="3">
        <v>10.6</v>
      </c>
      <c r="G81" s="3">
        <f t="shared" si="6"/>
        <v>22.894168466522675</v>
      </c>
      <c r="H81" s="3">
        <f t="shared" si="7"/>
        <v>100</v>
      </c>
      <c r="I81" s="33">
        <f t="shared" si="8"/>
        <v>110.87866108786611</v>
      </c>
    </row>
    <row r="82" spans="1:9" ht="78" customHeight="1">
      <c r="A82" s="43" t="s">
        <v>149</v>
      </c>
      <c r="B82" s="48" t="s">
        <v>150</v>
      </c>
      <c r="C82" s="45">
        <v>1615.97</v>
      </c>
      <c r="D82" s="45">
        <v>9068.7000000000007</v>
      </c>
      <c r="E82" s="45">
        <v>1609.9</v>
      </c>
      <c r="F82" s="3">
        <v>1609.9</v>
      </c>
      <c r="G82" s="3">
        <f t="shared" si="6"/>
        <v>17.75226879266047</v>
      </c>
      <c r="H82" s="3">
        <f t="shared" si="7"/>
        <v>100</v>
      </c>
      <c r="I82" s="33">
        <f t="shared" si="8"/>
        <v>99.624374214867856</v>
      </c>
    </row>
    <row r="83" spans="1:9" ht="169.5" hidden="1" customHeight="1">
      <c r="A83" s="43"/>
      <c r="B83" s="53"/>
      <c r="C83" s="45"/>
      <c r="D83" s="63"/>
      <c r="E83" s="45"/>
      <c r="F83" s="3"/>
      <c r="G83" s="3" t="e">
        <f t="shared" si="6"/>
        <v>#DIV/0!</v>
      </c>
      <c r="H83" s="3" t="e">
        <f t="shared" si="7"/>
        <v>#DIV/0!</v>
      </c>
      <c r="I83" s="33" t="e">
        <f t="shared" si="8"/>
        <v>#DIV/0!</v>
      </c>
    </row>
    <row r="84" spans="1:9" ht="186" customHeight="1">
      <c r="A84" s="43" t="s">
        <v>151</v>
      </c>
      <c r="B84" s="50" t="s">
        <v>152</v>
      </c>
      <c r="C84" s="45"/>
      <c r="D84" s="64">
        <v>4.9000000000000004</v>
      </c>
      <c r="E84" s="45"/>
      <c r="F84" s="3"/>
      <c r="G84" s="3"/>
      <c r="H84" s="3"/>
      <c r="I84" s="33"/>
    </row>
    <row r="85" spans="1:9" ht="113.25" customHeight="1">
      <c r="A85" s="43" t="s">
        <v>153</v>
      </c>
      <c r="B85" s="48" t="s">
        <v>154</v>
      </c>
      <c r="C85" s="52"/>
      <c r="D85" s="45">
        <v>0.6</v>
      </c>
      <c r="E85" s="47"/>
      <c r="F85" s="3"/>
      <c r="G85" s="3"/>
      <c r="H85" s="3"/>
      <c r="I85" s="33"/>
    </row>
    <row r="86" spans="1:9" ht="56.25">
      <c r="A86" s="54" t="s">
        <v>155</v>
      </c>
      <c r="B86" s="55" t="s">
        <v>156</v>
      </c>
      <c r="C86" s="56"/>
      <c r="D86" s="57">
        <v>44.6</v>
      </c>
      <c r="E86" s="58"/>
      <c r="F86" s="59"/>
      <c r="G86" s="40"/>
      <c r="H86" s="40"/>
      <c r="I86" s="33"/>
    </row>
    <row r="87" spans="1:9" ht="192.75" hidden="1" customHeight="1">
      <c r="A87" s="11"/>
      <c r="B87" s="18"/>
      <c r="C87" s="31"/>
      <c r="D87" s="40"/>
      <c r="E87" s="40"/>
      <c r="F87" s="40"/>
      <c r="G87" s="3" t="e">
        <f t="shared" si="6"/>
        <v>#DIV/0!</v>
      </c>
      <c r="H87" s="3" t="e">
        <f t="shared" si="7"/>
        <v>#DIV/0!</v>
      </c>
      <c r="I87" s="33"/>
    </row>
    <row r="88" spans="1:9" ht="94.5" hidden="1" customHeight="1">
      <c r="A88" s="11"/>
      <c r="B88" s="18"/>
      <c r="C88" s="31"/>
      <c r="D88" s="3"/>
      <c r="E88" s="3"/>
      <c r="F88" s="3"/>
      <c r="G88" s="3"/>
      <c r="H88" s="3"/>
      <c r="I88" s="33"/>
    </row>
    <row r="89" spans="1:9" ht="18.75" hidden="1">
      <c r="A89" s="11"/>
      <c r="B89" s="18"/>
      <c r="C89" s="31"/>
      <c r="D89" s="3"/>
      <c r="E89" s="3"/>
      <c r="F89" s="3"/>
      <c r="G89" s="3" t="e">
        <f t="shared" si="6"/>
        <v>#DIV/0!</v>
      </c>
      <c r="H89" s="3" t="e">
        <f t="shared" si="7"/>
        <v>#DIV/0!</v>
      </c>
      <c r="I89" s="33"/>
    </row>
    <row r="90" spans="1:9" ht="18.75" hidden="1">
      <c r="A90" s="11"/>
      <c r="B90" s="18"/>
      <c r="C90" s="31"/>
      <c r="D90" s="3"/>
      <c r="E90" s="3"/>
      <c r="F90" s="3"/>
      <c r="G90" s="3" t="e">
        <f t="shared" si="6"/>
        <v>#DIV/0!</v>
      </c>
      <c r="H90" s="3" t="e">
        <f t="shared" si="7"/>
        <v>#DIV/0!</v>
      </c>
      <c r="I90" s="33"/>
    </row>
    <row r="91" spans="1:9" ht="18.75" hidden="1">
      <c r="A91" s="11"/>
      <c r="B91" s="10"/>
      <c r="C91" s="27"/>
      <c r="D91" s="3"/>
      <c r="E91" s="3"/>
      <c r="F91" s="3"/>
      <c r="G91" s="3" t="e">
        <f t="shared" si="6"/>
        <v>#DIV/0!</v>
      </c>
      <c r="H91" s="3" t="e">
        <f t="shared" si="7"/>
        <v>#DIV/0!</v>
      </c>
      <c r="I91" s="33" t="e">
        <f t="shared" si="8"/>
        <v>#DIV/0!</v>
      </c>
    </row>
    <row r="92" spans="1:9" ht="170.25" hidden="1" customHeight="1">
      <c r="A92" s="11"/>
      <c r="B92" s="10"/>
      <c r="C92" s="27"/>
      <c r="D92" s="3"/>
      <c r="E92" s="3"/>
      <c r="F92" s="3"/>
      <c r="G92" s="3" t="e">
        <f t="shared" si="6"/>
        <v>#DIV/0!</v>
      </c>
      <c r="H92" s="3" t="e">
        <f t="shared" si="7"/>
        <v>#DIV/0!</v>
      </c>
      <c r="I92" s="33"/>
    </row>
    <row r="93" spans="1:9" ht="169.5" hidden="1" customHeight="1">
      <c r="A93" s="11"/>
      <c r="B93" s="10"/>
      <c r="C93" s="27"/>
      <c r="D93" s="3"/>
      <c r="E93" s="3"/>
      <c r="F93" s="3"/>
      <c r="G93" s="3" t="e">
        <f t="shared" si="6"/>
        <v>#DIV/0!</v>
      </c>
      <c r="H93" s="3" t="e">
        <f t="shared" si="7"/>
        <v>#DIV/0!</v>
      </c>
      <c r="I93" s="33"/>
    </row>
    <row r="94" spans="1:9" ht="75" hidden="1">
      <c r="A94" s="11" t="s">
        <v>104</v>
      </c>
      <c r="B94" s="10" t="s">
        <v>105</v>
      </c>
      <c r="C94" s="27"/>
      <c r="D94" s="3"/>
      <c r="E94" s="3"/>
      <c r="F94" s="3"/>
      <c r="G94" s="3"/>
      <c r="H94" s="3"/>
      <c r="I94" s="33"/>
    </row>
    <row r="95" spans="1:9" ht="132" hidden="1" customHeight="1">
      <c r="A95" s="11" t="s">
        <v>106</v>
      </c>
      <c r="B95" s="10" t="s">
        <v>107</v>
      </c>
      <c r="C95" s="27"/>
      <c r="D95" s="3"/>
      <c r="E95" s="3"/>
      <c r="F95" s="3"/>
      <c r="G95" s="3" t="e">
        <f t="shared" si="6"/>
        <v>#DIV/0!</v>
      </c>
      <c r="H95" s="3" t="e">
        <f t="shared" si="7"/>
        <v>#DIV/0!</v>
      </c>
      <c r="I95" s="33"/>
    </row>
    <row r="96" spans="1:9" ht="152.25" hidden="1" customHeight="1">
      <c r="A96" s="11" t="s">
        <v>84</v>
      </c>
      <c r="B96" s="19" t="s">
        <v>85</v>
      </c>
      <c r="C96" s="16"/>
      <c r="D96" s="16"/>
      <c r="E96" s="16"/>
      <c r="F96" s="16"/>
      <c r="G96" s="3" t="e">
        <f t="shared" si="6"/>
        <v>#DIV/0!</v>
      </c>
      <c r="H96" s="3" t="e">
        <f t="shared" si="7"/>
        <v>#DIV/0!</v>
      </c>
      <c r="I96" s="33" t="e">
        <f t="shared" si="8"/>
        <v>#DIV/0!</v>
      </c>
    </row>
    <row r="97" spans="1:9" ht="37.5" hidden="1" customHeight="1">
      <c r="A97" s="11" t="s">
        <v>86</v>
      </c>
      <c r="B97" s="20" t="s">
        <v>87</v>
      </c>
      <c r="C97" s="13"/>
      <c r="D97" s="13"/>
      <c r="E97" s="13"/>
      <c r="F97" s="13"/>
      <c r="G97" s="3" t="e">
        <f t="shared" si="6"/>
        <v>#DIV/0!</v>
      </c>
      <c r="H97" s="3" t="e">
        <f t="shared" si="7"/>
        <v>#DIV/0!</v>
      </c>
      <c r="I97" s="33" t="e">
        <f t="shared" si="8"/>
        <v>#DIV/0!</v>
      </c>
    </row>
    <row r="98" spans="1:9" ht="54" hidden="1" customHeight="1">
      <c r="A98" s="11" t="s">
        <v>88</v>
      </c>
      <c r="B98" s="20" t="s">
        <v>89</v>
      </c>
      <c r="C98" s="32"/>
      <c r="D98" s="13"/>
      <c r="E98" s="16"/>
      <c r="F98" s="13"/>
      <c r="G98" s="3" t="e">
        <f t="shared" si="6"/>
        <v>#DIV/0!</v>
      </c>
      <c r="H98" s="3" t="e">
        <f t="shared" si="7"/>
        <v>#DIV/0!</v>
      </c>
      <c r="I98" s="33" t="e">
        <f t="shared" si="8"/>
        <v>#DIV/0!</v>
      </c>
    </row>
    <row r="99" spans="1:9" ht="56.25" hidden="1">
      <c r="A99" s="11" t="s">
        <v>90</v>
      </c>
      <c r="B99" s="20" t="s">
        <v>91</v>
      </c>
      <c r="C99" s="32"/>
      <c r="D99" s="13"/>
      <c r="E99" s="16"/>
      <c r="F99" s="13"/>
      <c r="G99" s="3" t="e">
        <f t="shared" si="6"/>
        <v>#DIV/0!</v>
      </c>
      <c r="H99" s="3" t="e">
        <f t="shared" si="7"/>
        <v>#DIV/0!</v>
      </c>
      <c r="I99" s="33"/>
    </row>
    <row r="100" spans="1:9" ht="75">
      <c r="A100" s="11" t="s">
        <v>92</v>
      </c>
      <c r="B100" s="10" t="s">
        <v>93</v>
      </c>
      <c r="C100" s="3">
        <f>C101</f>
        <v>-0.74</v>
      </c>
      <c r="D100" s="3">
        <f>D101</f>
        <v>-82.06</v>
      </c>
      <c r="E100" s="3">
        <f>E101</f>
        <v>-82.1</v>
      </c>
      <c r="F100" s="3">
        <f>F101</f>
        <v>-82.1</v>
      </c>
      <c r="G100" s="3">
        <f t="shared" si="6"/>
        <v>100.04874482086277</v>
      </c>
      <c r="H100" s="3">
        <f t="shared" si="7"/>
        <v>100</v>
      </c>
      <c r="I100" s="33"/>
    </row>
    <row r="101" spans="1:9" ht="75">
      <c r="A101" s="11" t="s">
        <v>157</v>
      </c>
      <c r="B101" s="10" t="s">
        <v>158</v>
      </c>
      <c r="C101" s="27">
        <v>-0.74</v>
      </c>
      <c r="D101" s="3">
        <v>-82.06</v>
      </c>
      <c r="E101" s="3">
        <v>-82.1</v>
      </c>
      <c r="F101" s="3">
        <v>-82.1</v>
      </c>
      <c r="G101" s="3">
        <f t="shared" si="6"/>
        <v>100.04874482086277</v>
      </c>
      <c r="H101" s="3">
        <f t="shared" si="7"/>
        <v>100</v>
      </c>
      <c r="I101" s="33"/>
    </row>
    <row r="102" spans="1:9" ht="18.75">
      <c r="A102" s="10"/>
      <c r="B102" s="10" t="s">
        <v>94</v>
      </c>
      <c r="C102" s="21">
        <f>C7+C48</f>
        <v>20154.280000000002</v>
      </c>
      <c r="D102" s="21">
        <f>D48+D7</f>
        <v>89853.14</v>
      </c>
      <c r="E102" s="21">
        <f t="shared" ref="E102:F102" si="9">E7+E48</f>
        <v>20541.419999999998</v>
      </c>
      <c r="F102" s="21">
        <f t="shared" si="9"/>
        <v>20491.799999999996</v>
      </c>
      <c r="G102" s="3">
        <f>F102/D102*100</f>
        <v>22.805880796152472</v>
      </c>
      <c r="H102" s="3">
        <f t="shared" si="5"/>
        <v>99.758439289980913</v>
      </c>
      <c r="I102" s="33">
        <f>F102/C102*100</f>
        <v>101.67468150685607</v>
      </c>
    </row>
    <row r="103" spans="1:9" ht="39.75" customHeight="1">
      <c r="A103" s="69" t="s">
        <v>159</v>
      </c>
      <c r="B103" s="69"/>
      <c r="C103" s="69"/>
      <c r="D103" s="69"/>
      <c r="E103" s="69"/>
      <c r="F103" s="69"/>
      <c r="G103" s="69"/>
      <c r="H103" s="69"/>
      <c r="I103" s="69"/>
    </row>
    <row r="104" spans="1:9" ht="20.25">
      <c r="A104" s="74" t="s">
        <v>160</v>
      </c>
      <c r="B104" s="74"/>
      <c r="C104" s="74"/>
      <c r="D104" s="74"/>
      <c r="E104" s="74"/>
      <c r="F104" s="74"/>
      <c r="G104" s="74"/>
      <c r="H104" s="74"/>
      <c r="I104" s="74"/>
    </row>
    <row r="105" spans="1:9" ht="61.5" customHeight="1">
      <c r="A105" s="74"/>
      <c r="B105" s="74"/>
      <c r="C105" s="74"/>
      <c r="D105" s="74"/>
      <c r="E105" s="74"/>
      <c r="F105" s="74"/>
      <c r="G105" s="74"/>
      <c r="H105" s="74"/>
      <c r="I105" s="74"/>
    </row>
  </sheetData>
  <autoFilter ref="A6:T105"/>
  <mergeCells count="11">
    <mergeCell ref="A105:I105"/>
    <mergeCell ref="A2:H2"/>
    <mergeCell ref="A4:A5"/>
    <mergeCell ref="B4:B5"/>
    <mergeCell ref="D4:D5"/>
    <mergeCell ref="E4:E5"/>
    <mergeCell ref="F4:F5"/>
    <mergeCell ref="C4:C5"/>
    <mergeCell ref="G4:I4"/>
    <mergeCell ref="A104:I104"/>
    <mergeCell ref="A103:I103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01.04.2017</vt:lpstr>
      <vt:lpstr>'01.04.2017'!Заголовки_для_печати</vt:lpstr>
      <vt:lpstr>'01.04.2017'!Область_печати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2017-04-21T11:02:05Z</dcterms:modified>
</cp:coreProperties>
</file>